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55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'Tabelle1'!$A$1:$G$33</definedName>
  </definedNames>
  <calcPr fullCalcOnLoad="1"/>
</workbook>
</file>

<file path=xl/sharedStrings.xml><?xml version="1.0" encoding="utf-8"?>
<sst xmlns="http://schemas.openxmlformats.org/spreadsheetml/2006/main" count="47" uniqueCount="47">
  <si>
    <t>Deutsch</t>
  </si>
  <si>
    <t>Mathematik</t>
  </si>
  <si>
    <t>Sport</t>
  </si>
  <si>
    <t>Kunst</t>
  </si>
  <si>
    <t>Musik</t>
  </si>
  <si>
    <t>Biologie</t>
  </si>
  <si>
    <t>Physik</t>
  </si>
  <si>
    <t>Erdkunde</t>
  </si>
  <si>
    <t>Geschichte</t>
  </si>
  <si>
    <t>Arbeitslehre</t>
  </si>
  <si>
    <t>Projektprüfung</t>
  </si>
  <si>
    <t>Bedingungsprüfung:</t>
  </si>
  <si>
    <t>Klasse:</t>
  </si>
  <si>
    <t>ja</t>
  </si>
  <si>
    <t>Name, Vorname:</t>
  </si>
  <si>
    <t>-</t>
  </si>
  <si>
    <t>Die Noten der Fächer, in denen nicht geprüft wird, werden automatisch in die nächste Spalte übernommen!</t>
  </si>
  <si>
    <t>WPU 1:</t>
  </si>
  <si>
    <t>WPU 2:</t>
  </si>
  <si>
    <t>WPU 3:</t>
  </si>
  <si>
    <t>Faktor</t>
  </si>
  <si>
    <r>
      <t>Englisch Prüfungsfach?</t>
    </r>
    <r>
      <rPr>
        <sz val="8"/>
        <rFont val="Arial"/>
        <family val="2"/>
      </rPr>
      <t xml:space="preserve"> (wird automatisch ausgefüllt)</t>
    </r>
  </si>
  <si>
    <r>
      <t xml:space="preserve">Abschlussbedingungen erfüllt? </t>
    </r>
    <r>
      <rPr>
        <sz val="8"/>
        <rFont val="Arial"/>
        <family val="2"/>
      </rPr>
      <t>(eingeben: ja / nein)</t>
    </r>
  </si>
  <si>
    <t>Fächer                              des Pflicht- und Wahlpflichtbereichs</t>
  </si>
  <si>
    <t xml:space="preserve">Englisch </t>
  </si>
  <si>
    <t xml:space="preserve">Summe der gewichteten Noten: </t>
  </si>
  <si>
    <t xml:space="preserve">Divisor: </t>
  </si>
  <si>
    <t xml:space="preserve">Zeugnis:  </t>
  </si>
  <si>
    <t xml:space="preserve">Berechnung auf zwei Dezimalstellen:  </t>
  </si>
  <si>
    <t xml:space="preserve">Endnoten </t>
  </si>
  <si>
    <t>Prüfungs-    noten</t>
  </si>
  <si>
    <t>Zeugnis- noten</t>
  </si>
  <si>
    <r>
      <t>Gesamtleistung:</t>
    </r>
    <r>
      <rPr>
        <sz val="8"/>
        <rFont val="Arial"/>
        <family val="2"/>
      </rPr>
      <t xml:space="preserve">                                              (Kürzung auf eine Dezimalstelle ohne Rundung) </t>
    </r>
  </si>
  <si>
    <t>Gewichtete Noten zur Berechnung der Gesamtleistung</t>
  </si>
  <si>
    <t>Fachnoten                 2. Halbjahr *)</t>
  </si>
  <si>
    <r>
      <t xml:space="preserve">*)  Bei Fächern, die in der Abschlussklasse </t>
    </r>
    <r>
      <rPr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unterrichtet werden, die zuletzt in diesen  Fächern erteilten Zeugnisnoten (nicht als Ziffern, sondern </t>
    </r>
    <r>
      <rPr>
        <u val="single"/>
        <sz val="8"/>
        <rFont val="Arial"/>
        <family val="2"/>
      </rPr>
      <t>ausgeschrieben</t>
    </r>
    <r>
      <rPr>
        <sz val="8"/>
        <rFont val="Arial"/>
        <family val="2"/>
      </rPr>
      <t>).</t>
    </r>
  </si>
  <si>
    <t>Wenn Sie die Noten für einen neuen Schüler eingeben wollen, bitte graues Feld anklicken!</t>
  </si>
  <si>
    <t>Mustermann, Hans</t>
  </si>
  <si>
    <t>Religion / Ethik</t>
  </si>
  <si>
    <t>Politik und Wirtschaft</t>
  </si>
  <si>
    <t>Chemie</t>
  </si>
  <si>
    <t>Gesamtleistung, falls mit Englischprüfung die Gesamtnote 3,0 nicht erreicht wird ( § 54,3 der VO): In diesem Fall ist nur der einfache Hauptschulabschluss möglich!</t>
  </si>
  <si>
    <t>gut</t>
  </si>
  <si>
    <t xml:space="preserve">Berechnungsbogen für die Vergabe des Hauptschulabschlusses                       </t>
  </si>
  <si>
    <t>Für jede 5 (6) als Ausgleich mindestens je eine 3. Kein Ausgleich bei 3x5 (6), falls Deutsch oder Mathematik oder ein Lernbereich darunter - oder bei 5x5 (6)  (§ 55 Abs. 1 VO Bildungsgänge).</t>
  </si>
  <si>
    <t xml:space="preserve">Autor: Günther Seip </t>
  </si>
  <si>
    <t xml:space="preserve">9 H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</si>
</sst>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.#0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1"/>
    </xf>
    <xf numFmtId="0" fontId="0" fillId="34" borderId="13" xfId="0" applyFill="1" applyBorder="1" applyAlignment="1">
      <alignment horizontal="left" vertical="center" indent="1"/>
    </xf>
    <xf numFmtId="0" fontId="0" fillId="34" borderId="14" xfId="0" applyFill="1" applyBorder="1" applyAlignment="1">
      <alignment horizontal="left" vertical="center" indent="1"/>
    </xf>
    <xf numFmtId="0" fontId="0" fillId="34" borderId="15" xfId="0" applyFill="1" applyBorder="1" applyAlignment="1">
      <alignment horizontal="left" vertical="center" indent="1"/>
    </xf>
    <xf numFmtId="0" fontId="0" fillId="34" borderId="15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2" fontId="0" fillId="34" borderId="18" xfId="0" applyNumberFormat="1" applyFill="1" applyBorder="1" applyAlignment="1" applyProtection="1">
      <alignment horizontal="center" vertical="center"/>
      <protection hidden="1"/>
    </xf>
    <xf numFmtId="172" fontId="0" fillId="34" borderId="17" xfId="0" applyNumberFormat="1" applyFill="1" applyBorder="1" applyAlignment="1" applyProtection="1">
      <alignment horizontal="center" vertical="center"/>
      <protection hidden="1"/>
    </xf>
    <xf numFmtId="1" fontId="0" fillId="34" borderId="19" xfId="0" applyNumberFormat="1" applyFill="1" applyBorder="1" applyAlignment="1" applyProtection="1">
      <alignment horizontal="center" vertical="center"/>
      <protection hidden="1"/>
    </xf>
    <xf numFmtId="1" fontId="0" fillId="35" borderId="17" xfId="0" applyNumberFormat="1" applyFill="1" applyBorder="1" applyAlignment="1" applyProtection="1">
      <alignment horizontal="center" vertical="center"/>
      <protection hidden="1"/>
    </xf>
    <xf numFmtId="1" fontId="0" fillId="34" borderId="20" xfId="0" applyNumberFormat="1" applyFill="1" applyBorder="1" applyAlignment="1" applyProtection="1">
      <alignment horizontal="center" vertical="center"/>
      <protection hidden="1"/>
    </xf>
    <xf numFmtId="1" fontId="0" fillId="35" borderId="18" xfId="0" applyNumberFormat="1" applyFill="1" applyBorder="1" applyAlignment="1" applyProtection="1">
      <alignment horizontal="center" vertical="center"/>
      <protection hidden="1"/>
    </xf>
    <xf numFmtId="172" fontId="0" fillId="34" borderId="21" xfId="0" applyNumberFormat="1" applyFill="1" applyBorder="1" applyAlignment="1" applyProtection="1">
      <alignment horizontal="center" vertical="center"/>
      <protection hidden="1"/>
    </xf>
    <xf numFmtId="1" fontId="0" fillId="34" borderId="22" xfId="0" applyNumberFormat="1" applyFill="1" applyBorder="1" applyAlignment="1" applyProtection="1">
      <alignment horizontal="center" vertical="center"/>
      <protection hidden="1"/>
    </xf>
    <xf numFmtId="1" fontId="0" fillId="35" borderId="21" xfId="0" applyNumberFormat="1" applyFill="1" applyBorder="1" applyAlignment="1" applyProtection="1">
      <alignment horizontal="center" vertical="center"/>
      <protection hidden="1"/>
    </xf>
    <xf numFmtId="1" fontId="0" fillId="34" borderId="18" xfId="0" applyNumberFormat="1" applyFont="1" applyFill="1" applyBorder="1" applyAlignment="1" applyProtection="1">
      <alignment horizontal="center" vertical="center"/>
      <protection hidden="1"/>
    </xf>
    <xf numFmtId="1" fontId="0" fillId="34" borderId="23" xfId="0" applyNumberFormat="1" applyFill="1" applyBorder="1" applyAlignment="1" applyProtection="1">
      <alignment horizontal="center" vertical="center"/>
      <protection hidden="1"/>
    </xf>
    <xf numFmtId="1" fontId="0" fillId="34" borderId="18" xfId="0" applyNumberFormat="1" applyFill="1" applyBorder="1" applyAlignment="1" applyProtection="1">
      <alignment horizontal="center" vertical="center"/>
      <protection hidden="1"/>
    </xf>
    <xf numFmtId="1" fontId="0" fillId="34" borderId="24" xfId="0" applyNumberFormat="1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1" fontId="0" fillId="34" borderId="25" xfId="0" applyNumberFormat="1" applyFill="1" applyBorder="1" applyAlignment="1" applyProtection="1">
      <alignment horizontal="center" vertical="center"/>
      <protection hidden="1"/>
    </xf>
    <xf numFmtId="0" fontId="0" fillId="35" borderId="15" xfId="0" applyFill="1" applyBorder="1" applyAlignment="1" applyProtection="1">
      <alignment horizontal="center" vertical="center"/>
      <protection hidden="1"/>
    </xf>
    <xf numFmtId="172" fontId="0" fillId="33" borderId="26" xfId="0" applyNumberFormat="1" applyFill="1" applyBorder="1" applyAlignment="1" applyProtection="1">
      <alignment horizontal="center" vertical="center"/>
      <protection hidden="1"/>
    </xf>
    <xf numFmtId="1" fontId="0" fillId="33" borderId="27" xfId="0" applyNumberFormat="1" applyFill="1" applyBorder="1" applyAlignment="1" applyProtection="1">
      <alignment horizontal="center" vertical="center"/>
      <protection hidden="1"/>
    </xf>
    <xf numFmtId="2" fontId="2" fillId="33" borderId="28" xfId="0" applyNumberFormat="1" applyFont="1" applyFill="1" applyBorder="1" applyAlignment="1" applyProtection="1">
      <alignment horizontal="center" vertical="center"/>
      <protection hidden="1"/>
    </xf>
    <xf numFmtId="172" fontId="0" fillId="0" borderId="19" xfId="0" applyNumberFormat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  <xf numFmtId="0" fontId="0" fillId="34" borderId="29" xfId="0" applyFill="1" applyBorder="1" applyAlignment="1" applyProtection="1">
      <alignment horizontal="left" vertical="center" indent="1"/>
      <protection locked="0"/>
    </xf>
    <xf numFmtId="0" fontId="0" fillId="34" borderId="30" xfId="0" applyFill="1" applyBorder="1" applyAlignment="1" applyProtection="1">
      <alignment horizontal="left" vertical="center" indent="1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left" vertical="center" inden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72" fontId="0" fillId="34" borderId="33" xfId="0" applyNumberFormat="1" applyFill="1" applyBorder="1" applyAlignment="1" applyProtection="1">
      <alignment horizontal="center" vertical="center"/>
      <protection hidden="1"/>
    </xf>
    <xf numFmtId="172" fontId="0" fillId="34" borderId="34" xfId="0" applyNumberFormat="1" applyFill="1" applyBorder="1" applyAlignment="1" applyProtection="1">
      <alignment horizontal="center" vertical="center"/>
      <protection hidden="1"/>
    </xf>
    <xf numFmtId="172" fontId="0" fillId="34" borderId="35" xfId="0" applyNumberFormat="1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172" fontId="14" fillId="36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left" vertical="center" indent="1"/>
      <protection locked="0"/>
    </xf>
    <xf numFmtId="1" fontId="0" fillId="34" borderId="38" xfId="0" applyNumberFormat="1" applyFont="1" applyFill="1" applyBorder="1" applyAlignment="1" applyProtection="1">
      <alignment horizontal="center" vertical="center"/>
      <protection hidden="1"/>
    </xf>
    <xf numFmtId="1" fontId="0" fillId="34" borderId="38" xfId="0" applyNumberFormat="1" applyFill="1" applyBorder="1" applyAlignment="1" applyProtection="1">
      <alignment horizontal="center" vertical="center"/>
      <protection hidden="1"/>
    </xf>
    <xf numFmtId="1" fontId="0" fillId="35" borderId="38" xfId="0" applyNumberFormat="1" applyFill="1" applyBorder="1" applyAlignment="1" applyProtection="1">
      <alignment horizontal="center" vertical="center"/>
      <protection hidden="1"/>
    </xf>
    <xf numFmtId="1" fontId="0" fillId="34" borderId="17" xfId="0" applyNumberFormat="1" applyFont="1" applyFill="1" applyBorder="1" applyAlignment="1" applyProtection="1">
      <alignment horizontal="center" vertical="center"/>
      <protection hidden="1"/>
    </xf>
    <xf numFmtId="1" fontId="0" fillId="34" borderId="17" xfId="0" applyNumberFormat="1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 applyProtection="1">
      <alignment horizontal="center" vertical="center"/>
      <protection hidden="1"/>
    </xf>
    <xf numFmtId="0" fontId="8" fillId="34" borderId="45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7" borderId="40" xfId="0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7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33" borderId="20" xfId="0" applyFont="1" applyFill="1" applyBorder="1" applyAlignment="1">
      <alignment horizontal="left" vertical="center" wrapText="1" indent="1"/>
    </xf>
    <xf numFmtId="0" fontId="2" fillId="33" borderId="49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  <xf numFmtId="0" fontId="0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22.7109375" style="1" customWidth="1"/>
    <col min="2" max="2" width="12.8515625" style="2" customWidth="1"/>
    <col min="3" max="3" width="12.7109375" style="2" customWidth="1"/>
    <col min="4" max="4" width="12.421875" style="2" customWidth="1"/>
    <col min="5" max="5" width="8.00390625" style="2" customWidth="1"/>
    <col min="6" max="6" width="14.8515625" style="2" customWidth="1"/>
    <col min="7" max="7" width="10.00390625" style="2" customWidth="1"/>
    <col min="8" max="16384" width="11.421875" style="1" customWidth="1"/>
  </cols>
  <sheetData>
    <row r="1" spans="1:7" ht="48" customHeight="1" thickBot="1">
      <c r="A1" s="79" t="s">
        <v>43</v>
      </c>
      <c r="B1" s="80"/>
      <c r="C1" s="80"/>
      <c r="D1" s="80"/>
      <c r="E1" s="80"/>
      <c r="F1" s="80"/>
      <c r="G1" s="81"/>
    </row>
    <row r="2" spans="1:7" ht="37.5" customHeight="1" thickBot="1">
      <c r="A2" s="19" t="s">
        <v>14</v>
      </c>
      <c r="B2" s="76" t="s">
        <v>37</v>
      </c>
      <c r="C2" s="77"/>
      <c r="D2" s="77"/>
      <c r="E2" s="78"/>
      <c r="F2" s="18" t="s">
        <v>12</v>
      </c>
      <c r="G2" s="110" t="s">
        <v>46</v>
      </c>
    </row>
    <row r="3" spans="1:7" ht="63" customHeight="1" thickBot="1">
      <c r="A3" s="8" t="s">
        <v>23</v>
      </c>
      <c r="B3" s="56" t="s">
        <v>34</v>
      </c>
      <c r="C3" s="57" t="s">
        <v>30</v>
      </c>
      <c r="D3" s="8" t="s">
        <v>29</v>
      </c>
      <c r="E3" s="21" t="s">
        <v>20</v>
      </c>
      <c r="F3" s="22" t="s">
        <v>33</v>
      </c>
      <c r="G3" s="8" t="s">
        <v>31</v>
      </c>
    </row>
    <row r="4" spans="1:7" ht="18" customHeight="1">
      <c r="A4" s="11" t="s">
        <v>0</v>
      </c>
      <c r="B4" s="66">
        <v>4</v>
      </c>
      <c r="C4" s="67">
        <v>4</v>
      </c>
      <c r="D4" s="53">
        <f>TRUNC((2*B4+C4)/3,1)</f>
        <v>4</v>
      </c>
      <c r="E4" s="29">
        <f>IF(AND(B4&gt;0,C4&gt;0),2,1)</f>
        <v>2</v>
      </c>
      <c r="F4" s="28">
        <f>D4*E4</f>
        <v>8</v>
      </c>
      <c r="G4" s="30">
        <f>ROUND(D4,0)</f>
        <v>4</v>
      </c>
    </row>
    <row r="5" spans="1:7" ht="18" customHeight="1">
      <c r="A5" s="49" t="s">
        <v>24</v>
      </c>
      <c r="B5" s="52">
        <v>3</v>
      </c>
      <c r="C5" s="68">
        <v>3</v>
      </c>
      <c r="D5" s="54">
        <f>IF(AND(C5&gt;0,C5&lt;7),TRUNC((2*B5+C5)/3,1),B5)</f>
        <v>3</v>
      </c>
      <c r="E5" s="31">
        <f>IF(OR(B5=0,B5="-"),"",IF(AND(B5&gt;0,C5&gt;0,C5&lt;7),2,1))</f>
        <v>2</v>
      </c>
      <c r="F5" s="27">
        <f>IF(OR(B5=0,B5="-"),"-",(D5*E5))</f>
        <v>6</v>
      </c>
      <c r="G5" s="32">
        <f>IF(OR(B5=0,B5="-"),"-",ROUND(D5,0))</f>
        <v>3</v>
      </c>
    </row>
    <row r="6" spans="1:7" ht="18" customHeight="1" thickBot="1">
      <c r="A6" s="12" t="s">
        <v>1</v>
      </c>
      <c r="B6" s="70">
        <v>4</v>
      </c>
      <c r="C6" s="69">
        <v>3</v>
      </c>
      <c r="D6" s="55">
        <f>TRUNC((2*B6+C6)/3,1)</f>
        <v>3.6</v>
      </c>
      <c r="E6" s="34">
        <f>IF(AND(B6&gt;0,C6&gt;0),2,1)</f>
        <v>2</v>
      </c>
      <c r="F6" s="33">
        <f>D6*E6</f>
        <v>7.2</v>
      </c>
      <c r="G6" s="35">
        <f>ROUND(D6,0)</f>
        <v>4</v>
      </c>
    </row>
    <row r="7" spans="1:7" ht="18" customHeight="1">
      <c r="A7" s="48" t="s">
        <v>38</v>
      </c>
      <c r="B7" s="50">
        <v>3</v>
      </c>
      <c r="C7" s="87" t="s">
        <v>16</v>
      </c>
      <c r="D7" s="36">
        <f aca="true" t="shared" si="0" ref="D7:D14">B7</f>
        <v>3</v>
      </c>
      <c r="E7" s="37">
        <f>IF(AND(D7&gt;0,D7&lt;7),1,"")</f>
        <v>1</v>
      </c>
      <c r="F7" s="38">
        <f aca="true" t="shared" si="1" ref="F7:F14">IF(AND(D7&gt;0,D7&lt;7),D7*E7,"-")</f>
        <v>3</v>
      </c>
      <c r="G7" s="32">
        <f aca="true" t="shared" si="2" ref="G7:G19">IF(OR(B7=0,B7="-"),"-",IF(B7="sehr gut","1",IF(B7="gut","2",IF(B7="befriedigend","3",IF(B7="ausreichend","4",IF(B7="mangelhaft","5",IF(B7="ungenügend","6",ROUND(D7,0))))))))</f>
        <v>3</v>
      </c>
    </row>
    <row r="8" spans="1:7" ht="18" customHeight="1">
      <c r="A8" s="49" t="s">
        <v>7</v>
      </c>
      <c r="B8" s="52">
        <v>3</v>
      </c>
      <c r="C8" s="88"/>
      <c r="D8" s="36">
        <f t="shared" si="0"/>
        <v>3</v>
      </c>
      <c r="E8" s="31">
        <f aca="true" t="shared" si="3" ref="E8:E20">IF(AND(D8&gt;0,D8&lt;7),1,"")</f>
        <v>1</v>
      </c>
      <c r="F8" s="38">
        <f t="shared" si="1"/>
        <v>3</v>
      </c>
      <c r="G8" s="32">
        <f t="shared" si="2"/>
        <v>3</v>
      </c>
    </row>
    <row r="9" spans="1:7" ht="18" customHeight="1">
      <c r="A9" s="49" t="s">
        <v>8</v>
      </c>
      <c r="B9" s="52">
        <v>3</v>
      </c>
      <c r="C9" s="88"/>
      <c r="D9" s="36">
        <f t="shared" si="0"/>
        <v>3</v>
      </c>
      <c r="E9" s="31">
        <f t="shared" si="3"/>
        <v>1</v>
      </c>
      <c r="F9" s="38">
        <f t="shared" si="1"/>
        <v>3</v>
      </c>
      <c r="G9" s="32">
        <f t="shared" si="2"/>
        <v>3</v>
      </c>
    </row>
    <row r="10" spans="1:7" ht="18" customHeight="1">
      <c r="A10" s="71" t="s">
        <v>39</v>
      </c>
      <c r="B10" s="52" t="s">
        <v>42</v>
      </c>
      <c r="C10" s="88"/>
      <c r="D10" s="36" t="str">
        <f t="shared" si="0"/>
        <v>gut</v>
      </c>
      <c r="E10" s="31">
        <f t="shared" si="3"/>
      </c>
      <c r="F10" s="38" t="str">
        <f t="shared" si="1"/>
        <v>-</v>
      </c>
      <c r="G10" s="32" t="str">
        <f t="shared" si="2"/>
        <v>2</v>
      </c>
    </row>
    <row r="11" spans="1:7" ht="18" customHeight="1">
      <c r="A11" s="71" t="s">
        <v>2</v>
      </c>
      <c r="B11" s="52">
        <v>3</v>
      </c>
      <c r="C11" s="88"/>
      <c r="D11" s="36">
        <f t="shared" si="0"/>
        <v>3</v>
      </c>
      <c r="E11" s="31">
        <f t="shared" si="3"/>
        <v>1</v>
      </c>
      <c r="F11" s="38">
        <f t="shared" si="1"/>
        <v>3</v>
      </c>
      <c r="G11" s="32">
        <f t="shared" si="2"/>
        <v>3</v>
      </c>
    </row>
    <row r="12" spans="1:9" ht="18" customHeight="1">
      <c r="A12" s="49" t="s">
        <v>5</v>
      </c>
      <c r="B12" s="52">
        <v>2</v>
      </c>
      <c r="C12" s="88"/>
      <c r="D12" s="36">
        <f t="shared" si="0"/>
        <v>2</v>
      </c>
      <c r="E12" s="31">
        <f t="shared" si="3"/>
        <v>1</v>
      </c>
      <c r="F12" s="38">
        <f t="shared" si="1"/>
        <v>2</v>
      </c>
      <c r="G12" s="32">
        <f t="shared" si="2"/>
        <v>2</v>
      </c>
      <c r="I12" s="15"/>
    </row>
    <row r="13" spans="1:7" ht="18" customHeight="1">
      <c r="A13" s="49" t="s">
        <v>40</v>
      </c>
      <c r="B13" s="52">
        <v>3</v>
      </c>
      <c r="C13" s="88"/>
      <c r="D13" s="36">
        <f t="shared" si="0"/>
        <v>3</v>
      </c>
      <c r="E13" s="31">
        <f t="shared" si="3"/>
        <v>1</v>
      </c>
      <c r="F13" s="38">
        <f t="shared" si="1"/>
        <v>3</v>
      </c>
      <c r="G13" s="32">
        <f t="shared" si="2"/>
        <v>3</v>
      </c>
    </row>
    <row r="14" spans="1:7" ht="18" customHeight="1">
      <c r="A14" s="49" t="s">
        <v>6</v>
      </c>
      <c r="B14" s="52">
        <v>3</v>
      </c>
      <c r="C14" s="88"/>
      <c r="D14" s="36">
        <f t="shared" si="0"/>
        <v>3</v>
      </c>
      <c r="E14" s="31">
        <f t="shared" si="3"/>
        <v>1</v>
      </c>
      <c r="F14" s="38">
        <f t="shared" si="1"/>
        <v>3</v>
      </c>
      <c r="G14" s="32">
        <f t="shared" si="2"/>
        <v>3</v>
      </c>
    </row>
    <row r="15" spans="1:11" ht="18" customHeight="1">
      <c r="A15" s="49" t="s">
        <v>9</v>
      </c>
      <c r="B15" s="52">
        <v>3</v>
      </c>
      <c r="C15" s="88"/>
      <c r="D15" s="36">
        <f aca="true" t="shared" si="4" ref="D15:D20">B15</f>
        <v>3</v>
      </c>
      <c r="E15" s="31">
        <f>IF(AND(D15&gt;0,D15&lt;7),1,"")</f>
        <v>1</v>
      </c>
      <c r="F15" s="38">
        <f aca="true" t="shared" si="5" ref="F15:F20">IF(AND(D15&gt;0,D15&lt;7),D15*E15,"-")</f>
        <v>3</v>
      </c>
      <c r="G15" s="32">
        <f t="shared" si="2"/>
        <v>3</v>
      </c>
      <c r="J15" s="16"/>
      <c r="K15" s="17"/>
    </row>
    <row r="16" spans="1:7" ht="18" customHeight="1">
      <c r="A16" s="49" t="s">
        <v>3</v>
      </c>
      <c r="B16" s="52">
        <v>3</v>
      </c>
      <c r="C16" s="88"/>
      <c r="D16" s="36">
        <f t="shared" si="4"/>
        <v>3</v>
      </c>
      <c r="E16" s="31">
        <f t="shared" si="3"/>
        <v>1</v>
      </c>
      <c r="F16" s="38">
        <f t="shared" si="5"/>
        <v>3</v>
      </c>
      <c r="G16" s="32">
        <f t="shared" si="2"/>
        <v>3</v>
      </c>
    </row>
    <row r="17" spans="1:7" ht="18" customHeight="1" thickBot="1">
      <c r="A17" s="51" t="s">
        <v>4</v>
      </c>
      <c r="B17" s="58">
        <v>3</v>
      </c>
      <c r="C17" s="88"/>
      <c r="D17" s="61">
        <f t="shared" si="4"/>
        <v>3</v>
      </c>
      <c r="E17" s="39">
        <f t="shared" si="3"/>
        <v>1</v>
      </c>
      <c r="F17" s="62">
        <f t="shared" si="5"/>
        <v>3</v>
      </c>
      <c r="G17" s="63">
        <f t="shared" si="2"/>
        <v>3</v>
      </c>
    </row>
    <row r="18" spans="1:7" ht="18" customHeight="1">
      <c r="A18" s="60" t="s">
        <v>17</v>
      </c>
      <c r="B18" s="23">
        <v>3</v>
      </c>
      <c r="C18" s="88"/>
      <c r="D18" s="64">
        <f t="shared" si="4"/>
        <v>3</v>
      </c>
      <c r="E18" s="29">
        <f t="shared" si="3"/>
        <v>1</v>
      </c>
      <c r="F18" s="65">
        <f t="shared" si="5"/>
        <v>3</v>
      </c>
      <c r="G18" s="30">
        <f t="shared" si="2"/>
        <v>3</v>
      </c>
    </row>
    <row r="19" spans="1:7" ht="18" customHeight="1">
      <c r="A19" s="49" t="s">
        <v>18</v>
      </c>
      <c r="B19" s="52">
        <v>3</v>
      </c>
      <c r="C19" s="88"/>
      <c r="D19" s="36">
        <f t="shared" si="4"/>
        <v>3</v>
      </c>
      <c r="E19" s="31">
        <f t="shared" si="3"/>
        <v>1</v>
      </c>
      <c r="F19" s="38">
        <f t="shared" si="5"/>
        <v>3</v>
      </c>
      <c r="G19" s="32">
        <f t="shared" si="2"/>
        <v>3</v>
      </c>
    </row>
    <row r="20" spans="1:7" ht="18" customHeight="1" thickBot="1">
      <c r="A20" s="51" t="s">
        <v>19</v>
      </c>
      <c r="B20" s="58">
        <v>3</v>
      </c>
      <c r="C20" s="88"/>
      <c r="D20" s="36">
        <f t="shared" si="4"/>
        <v>3</v>
      </c>
      <c r="E20" s="39">
        <f t="shared" si="3"/>
        <v>1</v>
      </c>
      <c r="F20" s="38">
        <f t="shared" si="5"/>
        <v>3</v>
      </c>
      <c r="G20" s="32">
        <f>IF(OR(B20=0,B20="-"),"-",IF(B20="sehr gut","1",IF(B20="gut","2",IF(B20="befriedigend","3",IF(B20="ausreichend","4",IF(B20="mangelhaft","5",IF(B20="ungenügend","6",ROUND(D20,0))))))))</f>
        <v>3</v>
      </c>
    </row>
    <row r="21" spans="1:7" ht="18" customHeight="1" thickBot="1">
      <c r="A21" s="13" t="s">
        <v>10</v>
      </c>
      <c r="B21" s="14" t="s">
        <v>15</v>
      </c>
      <c r="C21" s="24">
        <v>2</v>
      </c>
      <c r="D21" s="40">
        <f>C21</f>
        <v>2</v>
      </c>
      <c r="E21" s="41">
        <v>2</v>
      </c>
      <c r="F21" s="40">
        <f>2*D21</f>
        <v>4</v>
      </c>
      <c r="G21" s="42">
        <f>D21</f>
        <v>2</v>
      </c>
    </row>
    <row r="22" spans="1:6" ht="26.25" customHeight="1">
      <c r="A22" s="89" t="s">
        <v>35</v>
      </c>
      <c r="B22" s="90"/>
      <c r="C22" s="99" t="s">
        <v>25</v>
      </c>
      <c r="D22" s="99"/>
      <c r="E22" s="99"/>
      <c r="F22" s="43">
        <f>SUM(F4:F21)</f>
        <v>63.2</v>
      </c>
    </row>
    <row r="23" spans="1:8" ht="33" customHeight="1">
      <c r="A23" s="91"/>
      <c r="B23" s="91"/>
      <c r="C23" s="99" t="s">
        <v>26</v>
      </c>
      <c r="D23" s="99"/>
      <c r="E23" s="99"/>
      <c r="F23" s="44">
        <f>SUM(E4:E21)</f>
        <v>21</v>
      </c>
      <c r="H23" s="26"/>
    </row>
    <row r="24" spans="1:7" ht="7.5" customHeight="1">
      <c r="A24" s="100"/>
      <c r="B24" s="101"/>
      <c r="C24" s="101"/>
      <c r="D24" s="101"/>
      <c r="E24" s="101"/>
      <c r="F24" s="5"/>
      <c r="G24" s="3"/>
    </row>
    <row r="25" spans="2:7" ht="9.75" customHeight="1">
      <c r="B25" s="3"/>
      <c r="C25" s="106"/>
      <c r="D25" s="106"/>
      <c r="E25" s="4"/>
      <c r="F25" s="5"/>
      <c r="G25" s="3"/>
    </row>
    <row r="26" spans="3:7" ht="19.5" customHeight="1" thickBot="1">
      <c r="C26" s="85" t="s">
        <v>28</v>
      </c>
      <c r="D26" s="85"/>
      <c r="E26" s="86"/>
      <c r="F26" s="45">
        <f>F22/F23</f>
        <v>3.0095238095238095</v>
      </c>
      <c r="G26" s="6"/>
    </row>
    <row r="27" spans="3:6" ht="43.5" customHeight="1" thickBot="1">
      <c r="C27" s="107" t="s">
        <v>32</v>
      </c>
      <c r="D27" s="108"/>
      <c r="E27" s="109"/>
      <c r="F27" s="59">
        <f>TRUNC(F26,1)</f>
        <v>3</v>
      </c>
    </row>
    <row r="28" spans="1:9" ht="23.25" customHeight="1" thickBot="1">
      <c r="A28" s="74" t="s">
        <v>11</v>
      </c>
      <c r="B28" s="75"/>
      <c r="C28" s="97" t="s">
        <v>41</v>
      </c>
      <c r="D28" s="98"/>
      <c r="E28" s="98"/>
      <c r="F28" s="46">
        <f>TRUNC((F22-F5+B5)/(F23-1),1)</f>
        <v>3</v>
      </c>
      <c r="H28" s="92" t="s">
        <v>36</v>
      </c>
      <c r="I28" s="93"/>
    </row>
    <row r="29" spans="1:9" ht="33.75" customHeight="1" thickBot="1">
      <c r="A29" s="9" t="s">
        <v>21</v>
      </c>
      <c r="B29" s="47" t="str">
        <f>IF(AND(C5&gt;0,C5&lt;7),"ja","nein")</f>
        <v>ja</v>
      </c>
      <c r="C29" s="97"/>
      <c r="D29" s="98"/>
      <c r="E29" s="98"/>
      <c r="F29" s="6"/>
      <c r="G29" s="6"/>
      <c r="H29" s="94"/>
      <c r="I29" s="95"/>
    </row>
    <row r="30" spans="1:6" ht="33.75" customHeight="1" thickBot="1">
      <c r="A30" s="10" t="s">
        <v>22</v>
      </c>
      <c r="B30" s="25" t="s">
        <v>13</v>
      </c>
      <c r="C30" s="102" t="s">
        <v>44</v>
      </c>
      <c r="D30" s="102"/>
      <c r="E30" s="102"/>
      <c r="F30" s="103"/>
    </row>
    <row r="31" ht="7.5" customHeight="1" thickBot="1"/>
    <row r="32" spans="1:7" ht="29.25" customHeight="1" thickBot="1">
      <c r="A32" s="73" t="s">
        <v>27</v>
      </c>
      <c r="B32" s="73"/>
      <c r="C32" s="82" t="str">
        <f>IF(B30="nein","Abgangszeugnis",IF(B29="nein","Hauptschulabschluss",IF(AND(F27&lt;=3,B29="ja"),"Qualifizierender Hauptschulabschluss","Hauptschulabschluss")))</f>
        <v>Qualifizierender Hauptschulabschluss</v>
      </c>
      <c r="D32" s="83"/>
      <c r="E32" s="83"/>
      <c r="F32" s="84"/>
      <c r="G32" s="7"/>
    </row>
    <row r="33" ht="14.25" customHeight="1">
      <c r="A33" s="72" t="s">
        <v>45</v>
      </c>
    </row>
    <row r="34" spans="1:3" ht="13.5" customHeight="1">
      <c r="A34" s="104"/>
      <c r="B34" s="105"/>
      <c r="C34" s="105"/>
    </row>
    <row r="35" spans="3:6" ht="12.75">
      <c r="C35" s="96"/>
      <c r="D35" s="96"/>
      <c r="E35" s="96"/>
      <c r="F35" s="96"/>
    </row>
    <row r="36" ht="12.75">
      <c r="B36" s="20"/>
    </row>
  </sheetData>
  <sheetProtection password="C8FD" sheet="1" objects="1" scenarios="1"/>
  <mergeCells count="18">
    <mergeCell ref="H28:I29"/>
    <mergeCell ref="C35:F35"/>
    <mergeCell ref="C28:E29"/>
    <mergeCell ref="C22:E22"/>
    <mergeCell ref="C23:E23"/>
    <mergeCell ref="A24:E24"/>
    <mergeCell ref="C30:F30"/>
    <mergeCell ref="A34:C34"/>
    <mergeCell ref="C25:D25"/>
    <mergeCell ref="C27:E27"/>
    <mergeCell ref="A32:B32"/>
    <mergeCell ref="A28:B28"/>
    <mergeCell ref="B2:E2"/>
    <mergeCell ref="A1:G1"/>
    <mergeCell ref="C32:F32"/>
    <mergeCell ref="C26:E26"/>
    <mergeCell ref="C7:C20"/>
    <mergeCell ref="A22:B23"/>
  </mergeCells>
  <printOptions/>
  <pageMargins left="0.72" right="0.26" top="0.69" bottom="0.48" header="0.35433070866141736" footer="0.32"/>
  <pageSetup horizontalDpi="600" verticalDpi="600" orientation="portrait" paperSize="9" r:id="rId2"/>
  <headerFooter alignWithMargins="0">
    <oddFooter>&amp;R&amp;"Arial,Kursiv"&amp;8&amp;F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Seip</dc:creator>
  <cp:keywords/>
  <dc:description/>
  <cp:lastModifiedBy>Heiko</cp:lastModifiedBy>
  <cp:lastPrinted>2003-05-22T08:50:27Z</cp:lastPrinted>
  <dcterms:created xsi:type="dcterms:W3CDTF">2002-05-26T13:15:37Z</dcterms:created>
  <dcterms:modified xsi:type="dcterms:W3CDTF">2015-09-13T07:05:59Z</dcterms:modified>
  <cp:category/>
  <cp:version/>
  <cp:contentType/>
  <cp:contentStatus/>
</cp:coreProperties>
</file>